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65476" windowWidth="28000" windowHeight="16060" tabRatio="500" activeTab="0"/>
  </bookViews>
  <sheets>
    <sheet name="expected-option-returns" sheetId="1" r:id="rId1"/>
  </sheets>
  <definedNames>
    <definedName name="alpha">'expected-option-returns'!$B$13</definedName>
    <definedName name="d1_term">'expected-option-returns'!$E$11</definedName>
    <definedName name="d2_term">'expected-option-returns'!$E$12</definedName>
    <definedName name="day_expire">'expected-option-returns'!$B$9</definedName>
    <definedName name="day_sell">'expected-option-returns'!$B$12</definedName>
    <definedName name="day_today">'expected-option-returns'!$E$9</definedName>
    <definedName name="delta">'expected-option-returns'!$B$17</definedName>
    <definedName name="delta_option">'expected-option-returns'!$E$16</definedName>
    <definedName name="K">'expected-option-returns'!$B$15</definedName>
    <definedName name="K_FV">'expected-option-returns'!$E$21</definedName>
    <definedName name="month_expire">'expected-option-returns'!$B$8</definedName>
    <definedName name="month_sell">'expected-option-returns'!$B$11</definedName>
    <definedName name="month_today">'expected-option-returns'!$E$8</definedName>
    <definedName name="N_d1">'expected-option-returns'!$E$13</definedName>
    <definedName name="N_d2">'expected-option-returns'!$E$14</definedName>
    <definedName name="rate">'expected-option-returns'!$B$16</definedName>
    <definedName name="Rubinstein_FV">'expected-option-returns'!$E$22</definedName>
    <definedName name="S">'expected-option-returns'!$B$14</definedName>
    <definedName name="S_future">'expected-option-returns'!$E$20</definedName>
    <definedName name="S_times_delta">'expected-option-returns'!$E$17</definedName>
    <definedName name="sigma">'expected-option-returns'!$B$18</definedName>
    <definedName name="solver_adj" localSheetId="0" hidden="1">'expected-option-returns'!$B$18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'expected-option-returns'!$B$26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18.05</definedName>
    <definedName name="T_expire">'expected-option-returns'!$E$10</definedName>
    <definedName name="T_sale">'expected-option-returns'!$E$19</definedName>
    <definedName name="theor_price">'expected-option-returns'!$E$15</definedName>
    <definedName name="year_expire">'expected-option-returns'!$B$7</definedName>
    <definedName name="year_sell">'expected-option-returns'!$B$10</definedName>
    <definedName name="year_today">'expected-option-returns'!$E$7</definedName>
  </definedNames>
  <calcPr fullCalcOnLoad="1"/>
</workbook>
</file>

<file path=xl/sharedStrings.xml><?xml version="1.0" encoding="utf-8"?>
<sst xmlns="http://schemas.openxmlformats.org/spreadsheetml/2006/main" count="39" uniqueCount="39">
  <si>
    <t>Expected return over the period (Rubinstein)</t>
  </si>
  <si>
    <t>Expected price of stock at expiration</t>
  </si>
  <si>
    <t>Future value of strike price at risk-free rate</t>
  </si>
  <si>
    <t>Rubinstein expected future option price</t>
  </si>
  <si>
    <t>Expected annualized return (Rubinstein)</t>
  </si>
  <si>
    <t>Stock returns, option returns, the risk-free rate, and the dividend rate are reported as arithmetic rates. The volatility of the stock should be based on logarithmic returns.</t>
  </si>
  <si>
    <t>(If volatility is calculated by matching the correct option price, this will already be the case.)</t>
  </si>
  <si>
    <t>Expected annual % return of the stock</t>
  </si>
  <si>
    <t>Year of option expiration</t>
  </si>
  <si>
    <t>Month of option expiration (1-12)</t>
  </si>
  <si>
    <t>Day of option expiration (1-31)</t>
  </si>
  <si>
    <t>Current stock price</t>
  </si>
  <si>
    <t>Strike price</t>
  </si>
  <si>
    <t>Risk-free interest rate</t>
  </si>
  <si>
    <t>Dividend rate on the stock</t>
  </si>
  <si>
    <t>Current year</t>
  </si>
  <si>
    <t>Current month</t>
  </si>
  <si>
    <t>Current day</t>
  </si>
  <si>
    <t>Inputs (in blue)</t>
  </si>
  <si>
    <t>These calculations are for European call options only. They assume that the option is purchased today.</t>
  </si>
  <si>
    <t>Volatility of the stock (calculate by matching the actual option price)</t>
  </si>
  <si>
    <t>Intermediate calculations</t>
  </si>
  <si>
    <t>Time to expiration (years)</t>
  </si>
  <si>
    <t>"d1" term</t>
  </si>
  <si>
    <t>"d2" term</t>
  </si>
  <si>
    <t>Normal cdf(d1)</t>
  </si>
  <si>
    <t>Normal cdf(d2)</t>
  </si>
  <si>
    <t>Theoretical option price</t>
  </si>
  <si>
    <t>Delta of option</t>
  </si>
  <si>
    <t>Stock price * Delta</t>
  </si>
  <si>
    <t>Amount "borrowed" (negative)</t>
  </si>
  <si>
    <t>Results</t>
  </si>
  <si>
    <t>Year of sale of option</t>
  </si>
  <si>
    <t>Month of sale of option (1-12)</t>
  </si>
  <si>
    <t>Day of sale of option (1-31)</t>
  </si>
  <si>
    <t>Time to sale (years)</t>
  </si>
  <si>
    <t>Probability of payoff if the option is held to maturity (assumes Black-Scholes model but using actual expected return)</t>
  </si>
  <si>
    <t>Annualized instantaneous expected return (McDonald)</t>
  </si>
  <si>
    <t>See http://www.utilitarian-essays.com/expected-option-returns.html for an explanation of this workbook.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</si>
</sst>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48"/>
      <name val="Verdana"/>
      <family val="0"/>
    </font>
    <font>
      <sz val="10"/>
      <color indexed="25"/>
      <name val="Verdana"/>
      <family val="0"/>
    </font>
    <font>
      <sz val="10"/>
      <color indexed="20"/>
      <name val="Verdana"/>
      <family val="0"/>
    </font>
    <font>
      <sz val="10"/>
      <color indexed="32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4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8" fillId="0" borderId="0" xfId="0" applyNumberFormat="1" applyFont="1" applyAlignment="1">
      <alignment/>
    </xf>
    <xf numFmtId="0" fontId="1" fillId="0" borderId="0" xfId="0" applyFont="1" applyAlignment="1">
      <alignment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10" fontId="8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7" sqref="B7"/>
    </sheetView>
  </sheetViews>
  <sheetFormatPr defaultColWidth="11.00390625" defaultRowHeight="12.75"/>
  <cols>
    <col min="1" max="1" width="69.75390625" style="0" customWidth="1"/>
    <col min="2" max="2" width="16.875" style="0" customWidth="1"/>
    <col min="4" max="4" width="35.375" style="0" bestFit="1" customWidth="1"/>
    <col min="6" max="6" width="5.00390625" style="0" customWidth="1"/>
  </cols>
  <sheetData>
    <row r="1" ht="12.75">
      <c r="A1" t="s">
        <v>38</v>
      </c>
    </row>
    <row r="2" ht="12.75">
      <c r="A2" t="s">
        <v>19</v>
      </c>
    </row>
    <row r="3" ht="12.75">
      <c r="A3" t="s">
        <v>5</v>
      </c>
    </row>
    <row r="4" ht="12.75">
      <c r="A4" t="s">
        <v>6</v>
      </c>
    </row>
    <row r="6" spans="1:4" ht="12.75">
      <c r="A6" s="9" t="s">
        <v>18</v>
      </c>
      <c r="D6" s="9" t="s">
        <v>21</v>
      </c>
    </row>
    <row r="7" spans="1:5" ht="12.75">
      <c r="A7" t="s">
        <v>8</v>
      </c>
      <c r="B7" s="5">
        <v>2009</v>
      </c>
      <c r="D7" t="s">
        <v>15</v>
      </c>
      <c r="E7" s="3">
        <f ca="1">YEAR(TODAY())</f>
        <v>2008</v>
      </c>
    </row>
    <row r="8" spans="1:5" ht="12.75">
      <c r="A8" t="s">
        <v>9</v>
      </c>
      <c r="B8" s="5">
        <v>9</v>
      </c>
      <c r="D8" t="s">
        <v>16</v>
      </c>
      <c r="E8" s="3">
        <f ca="1">MONTH(TODAY())</f>
        <v>5</v>
      </c>
    </row>
    <row r="9" spans="1:5" ht="12.75">
      <c r="A9" t="s">
        <v>10</v>
      </c>
      <c r="B9" s="5">
        <v>21</v>
      </c>
      <c r="D9" t="s">
        <v>17</v>
      </c>
      <c r="E9" s="3">
        <f ca="1">DAY(TODAY())</f>
        <v>6</v>
      </c>
    </row>
    <row r="10" spans="1:7" ht="12.75">
      <c r="A10" t="s">
        <v>32</v>
      </c>
      <c r="B10" s="5">
        <v>2008</v>
      </c>
      <c r="D10" t="s">
        <v>22</v>
      </c>
      <c r="E10">
        <f>year_expire-year_today-1+(1/12)*(12-month_today)+(1/365.24)*(30-day_today)+(1/12)*(month_expire-1)+(1/365.24)*day_expire</f>
        <v>1.3732066586354177</v>
      </c>
      <c r="G10">
        <f>IF(T_expire&lt;0,"The option has already expired! Change the blue dates to the left","")</f>
      </c>
    </row>
    <row r="11" spans="1:5" ht="12.75">
      <c r="A11" t="s">
        <v>33</v>
      </c>
      <c r="B11" s="5">
        <v>10</v>
      </c>
      <c r="D11" t="s">
        <v>23</v>
      </c>
      <c r="E11">
        <f>(1/(sigma*SQRT(T_expire)))*(LN(S/K)+(LN(1+rate)-LN(1+delta)+0.5*sigma^2)*T_expire)</f>
        <v>-0.345733991000824</v>
      </c>
    </row>
    <row r="12" spans="1:5" ht="12.75">
      <c r="A12" t="s">
        <v>34</v>
      </c>
      <c r="B12" s="5">
        <v>21</v>
      </c>
      <c r="D12" t="s">
        <v>24</v>
      </c>
      <c r="E12">
        <f>d1_term-sigma*SQRT(T_expire)</f>
        <v>-0.6972856931403353</v>
      </c>
    </row>
    <row r="13" spans="1:5" ht="12.75">
      <c r="A13" t="s">
        <v>7</v>
      </c>
      <c r="B13" s="10">
        <v>0.11</v>
      </c>
      <c r="D13" t="s">
        <v>25</v>
      </c>
      <c r="E13">
        <f>NORMSDIST(d1_term)</f>
        <v>0.36477131831923515</v>
      </c>
    </row>
    <row r="14" spans="1:5" ht="12.75">
      <c r="A14" t="s">
        <v>11</v>
      </c>
      <c r="B14" s="2">
        <v>40</v>
      </c>
      <c r="D14" t="s">
        <v>26</v>
      </c>
      <c r="E14">
        <f>NORMSDIST(d2_term)</f>
        <v>0.2428120098659765</v>
      </c>
    </row>
    <row r="15" spans="1:5" ht="12.75">
      <c r="A15" t="s">
        <v>12</v>
      </c>
      <c r="B15" s="2">
        <v>50</v>
      </c>
      <c r="D15" t="s">
        <v>27</v>
      </c>
      <c r="E15" s="12">
        <f>S*EXP(-LN(1+delta)*T_expire)*N_d1-K*EXP(-LN(1+rate)*T_expire)*N_d2</f>
        <v>2.8455854385649264</v>
      </c>
    </row>
    <row r="16" spans="1:5" ht="12.75">
      <c r="A16" t="s">
        <v>13</v>
      </c>
      <c r="B16" s="11">
        <v>0.05</v>
      </c>
      <c r="D16" t="s">
        <v>28</v>
      </c>
      <c r="E16">
        <f>EXP(-LN(1+delta)*T_expire)*N_d1</f>
        <v>0.3549857090327093</v>
      </c>
    </row>
    <row r="17" spans="1:5" ht="12.75">
      <c r="A17" t="s">
        <v>14</v>
      </c>
      <c r="B17" s="11">
        <v>0.02</v>
      </c>
      <c r="D17" t="s">
        <v>29</v>
      </c>
      <c r="E17">
        <f>S*delta_option</f>
        <v>14.199428361308373</v>
      </c>
    </row>
    <row r="18" spans="1:5" ht="12.75">
      <c r="A18" t="s">
        <v>20</v>
      </c>
      <c r="B18" s="2">
        <v>0.3</v>
      </c>
      <c r="D18" t="s">
        <v>30</v>
      </c>
      <c r="E18">
        <f>-K*EXP(-LN(1+rate)*T_expire)*N_d2</f>
        <v>-11.353842922743446</v>
      </c>
    </row>
    <row r="19" spans="2:5" ht="12.75">
      <c r="B19" s="3"/>
      <c r="D19" t="s">
        <v>35</v>
      </c>
      <c r="E19">
        <f>year_sell-year_today-1+(1/12)*(12-month_today)+(1/365.24)*(30-day_today)+(1/12)*(month_sell-1)+(1/365.24)*day_sell</f>
        <v>0.45653999196875106</v>
      </c>
    </row>
    <row r="20" spans="2:5" ht="12.75">
      <c r="B20" s="3"/>
      <c r="D20" t="s">
        <v>1</v>
      </c>
      <c r="E20">
        <f>S*(1+alpha)^T_sale</f>
        <v>41.95191052028177</v>
      </c>
    </row>
    <row r="21" spans="1:5" ht="12.75">
      <c r="A21" s="9" t="s">
        <v>31</v>
      </c>
      <c r="B21" s="3"/>
      <c r="D21" t="s">
        <v>2</v>
      </c>
      <c r="E21">
        <f>K*(1+rate)^T_sale</f>
        <v>51.12622968470176</v>
      </c>
    </row>
    <row r="22" spans="1:5" ht="12.75">
      <c r="A22" t="s">
        <v>37</v>
      </c>
      <c r="B22" s="14">
        <f>rate+(S*delta_option/theor_price)*(alpha-rate)</f>
        <v>0.34939909381464995</v>
      </c>
      <c r="D22" t="s">
        <v>3</v>
      </c>
      <c r="E22">
        <f>S_future*EXP(-LN(1+delta)*T_expire)*NORMSDIST((1/(sigma*SQRT(T_expire)))*(LN(S_future/K_FV)+(LN(1+rate)-LN(1+delta)+0.5*sigma^2)*T_expire))-K_FV*EXP(-LN(1+rate)*T_expire)*NORMSDIST((1/(sigma*SQRT(T_expire)))*(LN(S_future/K_FV)+(LN(1+rate)-LN(1+delta)-0.5*sigma^2)*T_expire))</f>
        <v>3.296782415646396</v>
      </c>
    </row>
    <row r="23" spans="1:2" ht="12.75">
      <c r="A23" t="s">
        <v>0</v>
      </c>
      <c r="B23" s="1">
        <f>Rubinstein_FV/theor_price-1</f>
        <v>0.158560333830291</v>
      </c>
    </row>
    <row r="24" spans="1:2" ht="12.75">
      <c r="A24" t="s">
        <v>4</v>
      </c>
      <c r="B24" s="8">
        <f>(1+B23)^(1/T_sale)-1</f>
        <v>0.3804055435595983</v>
      </c>
    </row>
    <row r="25" spans="1:2" ht="12.75">
      <c r="A25" t="s">
        <v>36</v>
      </c>
      <c r="B25" s="13">
        <f>1-NORMSDIST((1/(sigma*SQRT(T_expire)))*(LN(K/S)-(LN(1+alpha)-LN(1+delta))*T_expire))</f>
        <v>0.3803937671473141</v>
      </c>
    </row>
    <row r="26" ht="12.75">
      <c r="B26" s="6"/>
    </row>
    <row r="30" ht="12.75">
      <c r="B30" s="1"/>
    </row>
    <row r="32" ht="12.75">
      <c r="B32" s="4"/>
    </row>
    <row r="37" ht="12.75">
      <c r="B37" s="7"/>
    </row>
    <row r="38" ht="12.75">
      <c r="B38" s="7"/>
    </row>
    <row r="41" ht="12.75">
      <c r="B41" s="8"/>
    </row>
    <row r="43" ht="12.75">
      <c r="B4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2007-07-04T21:10:10Z</dcterms:created>
  <cp:category/>
  <cp:version/>
  <cp:contentType/>
  <cp:contentStatus/>
</cp:coreProperties>
</file>